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AF57B8D6-1613-4B55-BA4F-6E8C98DB55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L Life Premium Calc Worksheet" sheetId="1" r:id="rId1"/>
  </sheets>
  <definedNames>
    <definedName name="_xlnm._FilterDatabase" localSheetId="0" hidden="1">'OPL Life Premium Calc Worksheet'!$E$28:$F$28</definedName>
    <definedName name="ChildOption_1">'OPL Life Premium Calc Worksheet'!$J$41:$J$42</definedName>
    <definedName name="ChildOption_2">'OPL Life Premium Calc Worksheet'!$J$43:$J$44</definedName>
    <definedName name="ChildOption_3">'OPL Life Premium Calc Worksheet'!$J$45:$J$46</definedName>
    <definedName name="ChildOption_4">'OPL Life Premium Calc Worksheet'!$J$47:$J$48</definedName>
    <definedName name="ChildOption_5">'OPL Life Premium Calc Worksheet'!$J$49:$J$50</definedName>
    <definedName name="ChildOption_6">'OPL Life Premium Calc Worksheet'!$J$51:$J$52</definedName>
    <definedName name="ChildOption_7">'OPL Life Premium Calc Worksheet'!$J$53:$J$54</definedName>
    <definedName name="ChildOption_8">'OPL Life Premium Calc Worksheet'!$J$55:$J$56</definedName>
    <definedName name="SpouseOption_1">'OPL Life Premium Calc Worksheet'!$I$41:$I$42</definedName>
    <definedName name="SpouseOption_2">'OPL Life Premium Calc Worksheet'!$I$43:$I$44</definedName>
    <definedName name="SpouseOption_3">'OPL Life Premium Calc Worksheet'!$I$45:$I$46</definedName>
    <definedName name="SpouseOption_4">'OPL Life Premium Calc Worksheet'!$I$47:$I$48</definedName>
    <definedName name="SpouseOption_5">'OPL Life Premium Calc Worksheet'!$I$49:$I$50</definedName>
    <definedName name="SpouseOption_6">'OPL Life Premium Calc Worksheet'!$I$51:$I$52</definedName>
    <definedName name="SpouseOption_7">'OPL Life Premium Calc Worksheet'!$I$53:$I$54</definedName>
    <definedName name="SpouseOption_8">'OPL Life Premium Calc Worksheet'!$I$55:$I$56</definedName>
    <definedName name="Z_3F02CAC0_C985_4E84_858C_797561081F85_.wvu.FilterData" localSheetId="0" hidden="1">'OPL Life Premium Calc Worksheet'!$B$1</definedName>
  </definedNames>
  <calcPr calcId="191029"/>
  <customWorkbookViews>
    <customWorkbookView name="TEST" guid="{3F02CAC0-C985-4E84-858C-797561081F85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30" i="1" s="1"/>
  <c r="D31" i="1"/>
  <c r="C12" i="1"/>
  <c r="D25" i="1" s="1"/>
  <c r="C7" i="1"/>
  <c r="C5" i="1"/>
  <c r="D19" i="1" s="1"/>
  <c r="D23" i="1" l="1"/>
  <c r="D24" i="1" s="1"/>
  <c r="D26" i="1" s="1"/>
  <c r="D17" i="1"/>
  <c r="D18" i="1" s="1"/>
  <c r="D20" i="1" s="1"/>
  <c r="D32" i="1"/>
  <c r="D34" i="1" l="1"/>
  <c r="D35" i="1" s="1"/>
  <c r="D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0" authorId="0" shapeId="0" xr:uid="{00000000-0006-0000-0000-000001000000}">
      <text>
        <r>
          <rPr>
            <sz val="11"/>
            <color theme="1"/>
            <rFont val="Calibri"/>
            <scheme val="minor"/>
          </rPr>
          <t>Leave blank if you do not wish to add spouse coverage.</t>
        </r>
      </text>
    </comment>
    <comment ref="D16" authorId="0" shapeId="0" xr:uid="{00000000-0006-0000-0000-000002000000}">
      <text>
        <r>
          <rPr>
            <sz val="11"/>
            <color theme="1"/>
            <rFont val="Calibri"/>
            <scheme val="minor"/>
          </rPr>
          <t>Choose a Member multiplier of 1-8 times your annual salary</t>
        </r>
      </text>
    </comment>
    <comment ref="D22" authorId="0" shapeId="0" xr:uid="{00000000-0006-0000-0000-000003000000}">
      <text>
        <r>
          <rPr>
            <sz val="11"/>
            <color theme="1"/>
            <rFont val="Calibri"/>
            <scheme val="minor"/>
          </rPr>
          <t>Enter a spouse multiplier only if you desire to cover your spouse! If not select "0"!
Available multipliers are .5, 1, 1.5 or 2 times your Salary</t>
        </r>
      </text>
    </comment>
    <comment ref="D28" authorId="0" shapeId="0" xr:uid="{00000000-0006-0000-0000-000004000000}">
      <text>
        <r>
          <rPr>
            <sz val="11"/>
            <color theme="1"/>
            <rFont val="Calibri"/>
            <scheme val="minor"/>
          </rPr>
          <t>Select "0" if you do not wish to add  coverage for a child. Choose multiplier 4 if member selection is 4-8.</t>
        </r>
      </text>
    </comment>
  </commentList>
</comments>
</file>

<file path=xl/sharedStrings.xml><?xml version="1.0" encoding="utf-8"?>
<sst xmlns="http://schemas.openxmlformats.org/spreadsheetml/2006/main" count="68" uniqueCount="65">
  <si>
    <t xml:space="preserve">Optional Life Premium Calculation Worksheet </t>
  </si>
  <si>
    <t>Member Information:</t>
  </si>
  <si>
    <t>Coverage Information:</t>
  </si>
  <si>
    <t>Approved Member Multipliers:</t>
  </si>
  <si>
    <t>Birth date:</t>
  </si>
  <si>
    <t>(1, 2, 3, 4, 5, 6, 7 or 8 times salary)</t>
  </si>
  <si>
    <t>Age:</t>
  </si>
  <si>
    <t>Approved Spouse Multipliers:</t>
  </si>
  <si>
    <t>Annual Salary:</t>
  </si>
  <si>
    <t>,</t>
  </si>
  <si>
    <t xml:space="preserve">(.5, 1, 1.5 or 2 times salary employee's annual) </t>
  </si>
  <si>
    <t>Rounded Salary:</t>
  </si>
  <si>
    <t>Approved Child Multipliers:</t>
  </si>
  <si>
    <t># of Pay Periods per Year</t>
  </si>
  <si>
    <t xml:space="preserve">Available coverage amount based on selected Member Multiplier </t>
  </si>
  <si>
    <t>(1 and 2 = $10,000, 3 = $20,000, 4-8 = $30,000-use multipler 4)</t>
  </si>
  <si>
    <t>Spouse Information:</t>
  </si>
  <si>
    <t>PREMIUM CALCULATION</t>
  </si>
  <si>
    <r>
      <rPr>
        <sz val="9"/>
        <color rgb="FF000000"/>
        <rFont val="Arial"/>
      </rPr>
      <t xml:space="preserve">1. Employee Coverage Multiplier </t>
    </r>
    <r>
      <rPr>
        <b/>
        <i/>
        <sz val="9"/>
        <color rgb="FF000000"/>
        <rFont val="Arial"/>
      </rPr>
      <t>(Enter multiple number; see top right "Coverage Information")</t>
    </r>
  </si>
  <si>
    <t>2. Member Coverage Amount</t>
  </si>
  <si>
    <t>3. # of Units (divide line 2 by 1,000)</t>
  </si>
  <si>
    <t>4. Cost per Unit (based on age of Member)</t>
  </si>
  <si>
    <t>5. Premium for Member Coverage</t>
  </si>
  <si>
    <t>(multiply line 3 by line 4)</t>
  </si>
  <si>
    <r>
      <rPr>
        <sz val="9"/>
        <color rgb="FF000000"/>
        <rFont val="Arial"/>
      </rPr>
      <t>6. Spouse Coverage Multiplier</t>
    </r>
    <r>
      <rPr>
        <b/>
        <i/>
        <sz val="9"/>
        <color rgb="FF000000"/>
        <rFont val="Arial"/>
      </rPr>
      <t xml:space="preserve"> (Enter multiplier only if you want spouse coverage; see top right "Coverage Information")</t>
    </r>
  </si>
  <si>
    <t>7. Spouse Coverage Amount</t>
  </si>
  <si>
    <t>9. # of Units (divide line 7 by 1,000)</t>
  </si>
  <si>
    <t>10. Cost per Unit (based on age of Spouse)</t>
  </si>
  <si>
    <t>11. Premium for Spouse Coverage</t>
  </si>
  <si>
    <t>(multiply line 9 by line 10)</t>
  </si>
  <si>
    <r>
      <rPr>
        <sz val="9"/>
        <color rgb="FF000000"/>
        <rFont val="Arial"/>
      </rPr>
      <t xml:space="preserve">12. Child Coverage Multiplier </t>
    </r>
    <r>
      <rPr>
        <b/>
        <i/>
        <sz val="9"/>
        <color rgb="FF000000"/>
        <rFont val="Arial"/>
      </rPr>
      <t>(Select a multiplier only if you want coverage for a child; see top right "Coverage Information")</t>
    </r>
  </si>
  <si>
    <t>13. Child Coverage</t>
  </si>
  <si>
    <t>14. # of Units (divide line 13 by 1,000)</t>
  </si>
  <si>
    <t xml:space="preserve">15. Cost per Unit </t>
  </si>
  <si>
    <t>16. Premium for Child Coverage</t>
  </si>
  <si>
    <t>(multiply line 14 by line 15)</t>
  </si>
  <si>
    <t>17. Total Premium (add lines 5, 11 &amp; 16)</t>
  </si>
  <si>
    <t>18. Total Yearly Premium (multiply line 14 by 12)</t>
  </si>
  <si>
    <t>19. Premium per Pay Period</t>
  </si>
  <si>
    <t>Optional Life Rates:</t>
  </si>
  <si>
    <t>Age of Member/Spouse</t>
  </si>
  <si>
    <t>Rate (Cost per Unit)</t>
  </si>
  <si>
    <t>Child Coverage Cost:</t>
  </si>
  <si>
    <t>30-34</t>
  </si>
  <si>
    <t>Option</t>
  </si>
  <si>
    <t>Cost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</si>
  <si>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</si>
  <si>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</si>
  <si>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</si>
  <si>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</si>
  <si>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</si>
  <si>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</si>
  <si>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</si>
  <si>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</si>
  <si>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 +</t>
  </si>
  <si>
    <t>75+</t>
  </si>
  <si>
    <t>&lt;30</t>
  </si>
  <si>
    <t>Maximum Coverage Amounts</t>
  </si>
  <si>
    <t>Employee $975,000</t>
  </si>
  <si>
    <t>Spouse $487,500</t>
  </si>
  <si>
    <t>Children $30,000</t>
  </si>
  <si>
    <t>Coverage options</t>
  </si>
  <si>
    <t>EE multiple</t>
  </si>
  <si>
    <t>Spousalmultiple</t>
  </si>
  <si>
    <t>Childmultiple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</si>
</sst>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mm/dd/yy"/>
    <numFmt numFmtId="165" formatCode="&quot;$&quot;#,##0"/>
    <numFmt numFmtId="166" formatCode="mm/dd/yyyy"/>
    <numFmt numFmtId="167" formatCode="_(&quot;$&quot;* #,##0_);_(&quot;$&quot;* \(#,##0\);_(&quot;$&quot;* &quot;-&quot;??_);_(@_)"/>
  </numFmts>
  <fonts count="25">
    <font>
      <sz val="11"/>
      <color theme="1"/>
      <name val="Calibri"/>
      <scheme val="minor"/>
    </font>
    <font>
      <sz val="10"/>
      <color rgb="FF000000"/>
      <name val="Arial"/>
    </font>
    <font>
      <b/>
      <u/>
      <sz val="14"/>
      <color rgb="FF000000"/>
      <name val="Arial"/>
    </font>
    <font>
      <sz val="11"/>
      <color theme="1"/>
      <name val="Calibri"/>
    </font>
    <font>
      <b/>
      <sz val="11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u/>
      <sz val="10"/>
      <color rgb="FFFF0000"/>
      <name val="Arial"/>
    </font>
    <font>
      <sz val="9"/>
      <color rgb="FF1F1F1F"/>
      <name val="Arial"/>
    </font>
    <font>
      <sz val="11"/>
      <name val="Calibri"/>
    </font>
    <font>
      <b/>
      <sz val="10"/>
      <color rgb="FF000000"/>
      <name val="Arial"/>
    </font>
    <font>
      <sz val="9"/>
      <color rgb="FF001D35"/>
      <name val="Monospace"/>
    </font>
    <font>
      <b/>
      <sz val="10"/>
      <color rgb="FFFF0000"/>
      <name val="Arial"/>
    </font>
    <font>
      <sz val="10"/>
      <color rgb="FFFF0000"/>
      <name val="Arial"/>
    </font>
    <font>
      <b/>
      <i/>
      <sz val="10"/>
      <color rgb="FFFF0000"/>
      <name val="Arial"/>
    </font>
    <font>
      <b/>
      <sz val="14"/>
      <color rgb="FF000000"/>
      <name val="Arial"/>
    </font>
    <font>
      <sz val="14"/>
      <color rgb="FF000000"/>
      <name val="Arial"/>
    </font>
    <font>
      <b/>
      <sz val="14"/>
      <color rgb="FFFF0000"/>
      <name val="Arial"/>
    </font>
    <font>
      <sz val="8"/>
      <color rgb="FF000000"/>
      <name val="Arial"/>
    </font>
    <font>
      <b/>
      <i/>
      <sz val="9"/>
      <color rgb="FF000000"/>
      <name val="Arial"/>
    </font>
    <font>
      <sz val="11"/>
      <color theme="1"/>
      <name val="Calibri"/>
      <family val="2"/>
    </font>
    <font>
      <u/>
      <sz val="9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4" fontId="1" fillId="2" borderId="1" xfId="0" applyNumberFormat="1" applyFont="1" applyFill="1" applyBorder="1"/>
    <xf numFmtId="4" fontId="2" fillId="2" borderId="1" xfId="0" applyNumberFormat="1" applyFont="1" applyFill="1" applyBorder="1"/>
    <xf numFmtId="0" fontId="3" fillId="2" borderId="1" xfId="0" applyFont="1" applyFill="1" applyBorder="1"/>
    <xf numFmtId="4" fontId="4" fillId="2" borderId="1" xfId="0" applyNumberFormat="1" applyFont="1" applyFill="1" applyBorder="1"/>
    <xf numFmtId="4" fontId="1" fillId="2" borderId="2" xfId="0" applyNumberFormat="1" applyFont="1" applyFill="1" applyBorder="1"/>
    <xf numFmtId="0" fontId="3" fillId="2" borderId="2" xfId="0" applyFont="1" applyFill="1" applyBorder="1"/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4" fontId="6" fillId="2" borderId="3" xfId="0" applyNumberFormat="1" applyFont="1" applyFill="1" applyBorder="1"/>
    <xf numFmtId="0" fontId="3" fillId="2" borderId="4" xfId="0" applyFont="1" applyFill="1" applyBorder="1"/>
    <xf numFmtId="4" fontId="6" fillId="2" borderId="1" xfId="0" applyNumberFormat="1" applyFont="1" applyFill="1" applyBorder="1" applyAlignment="1">
      <alignment horizontal="right"/>
    </xf>
    <xf numFmtId="4" fontId="6" fillId="2" borderId="1" xfId="0" applyNumberFormat="1" applyFont="1" applyFill="1" applyBorder="1" applyAlignment="1"/>
    <xf numFmtId="4" fontId="10" fillId="2" borderId="1" xfId="0" applyNumberFormat="1" applyFont="1" applyFill="1" applyBorder="1"/>
    <xf numFmtId="4" fontId="6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left"/>
    </xf>
    <xf numFmtId="4" fontId="6" fillId="2" borderId="2" xfId="0" applyNumberFormat="1" applyFont="1" applyFill="1" applyBorder="1"/>
    <xf numFmtId="4" fontId="15" fillId="2" borderId="6" xfId="0" applyNumberFormat="1" applyFont="1" applyFill="1" applyBorder="1"/>
    <xf numFmtId="4" fontId="16" fillId="2" borderId="6" xfId="0" applyNumberFormat="1" applyFont="1" applyFill="1" applyBorder="1"/>
    <xf numFmtId="4" fontId="1" fillId="2" borderId="5" xfId="0" applyNumberFormat="1" applyFont="1" applyFill="1" applyBorder="1"/>
    <xf numFmtId="4" fontId="18" fillId="2" borderId="7" xfId="0" applyNumberFormat="1" applyFont="1" applyFill="1" applyBorder="1" applyAlignment="1">
      <alignment horizontal="center"/>
    </xf>
    <xf numFmtId="4" fontId="18" fillId="2" borderId="8" xfId="0" applyNumberFormat="1" applyFont="1" applyFill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4" fontId="18" fillId="2" borderId="9" xfId="0" applyNumberFormat="1" applyFont="1" applyFill="1" applyBorder="1" applyAlignment="1">
      <alignment horizontal="center"/>
    </xf>
    <xf numFmtId="4" fontId="18" fillId="2" borderId="1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8" fillId="2" borderId="10" xfId="0" applyNumberFormat="1" applyFont="1" applyFill="1" applyBorder="1" applyAlignment="1">
      <alignment horizontal="center"/>
    </xf>
    <xf numFmtId="4" fontId="18" fillId="2" borderId="11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4" fontId="1" fillId="2" borderId="7" xfId="0" applyNumberFormat="1" applyFont="1" applyFill="1" applyBorder="1" applyAlignment="1">
      <alignment horizontal="center"/>
    </xf>
    <xf numFmtId="3" fontId="1" fillId="2" borderId="11" xfId="0" applyNumberFormat="1" applyFont="1" applyFill="1" applyBorder="1" applyAlignment="1">
      <alignment horizontal="center"/>
    </xf>
    <xf numFmtId="3" fontId="1" fillId="2" borderId="12" xfId="0" applyNumberFormat="1" applyFont="1" applyFill="1" applyBorder="1" applyAlignment="1">
      <alignment horizontal="center"/>
    </xf>
    <xf numFmtId="4" fontId="1" fillId="2" borderId="12" xfId="0" applyNumberFormat="1" applyFont="1" applyFill="1" applyBorder="1" applyAlignment="1">
      <alignment horizontal="center"/>
    </xf>
    <xf numFmtId="4" fontId="18" fillId="2" borderId="12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Protection="1">
      <protection hidden="1"/>
    </xf>
    <xf numFmtId="165" fontId="6" fillId="2" borderId="1" xfId="0" applyNumberFormat="1" applyFont="1" applyFill="1" applyBorder="1" applyProtection="1">
      <protection hidden="1"/>
    </xf>
    <xf numFmtId="167" fontId="6" fillId="2" borderId="1" xfId="0" applyNumberFormat="1" applyFont="1" applyFill="1" applyBorder="1" applyAlignment="1" applyProtection="1">
      <alignment horizontal="right" vertical="top"/>
      <protection hidden="1"/>
    </xf>
    <xf numFmtId="44" fontId="11" fillId="2" borderId="1" xfId="0" applyNumberFormat="1" applyFont="1" applyFill="1" applyBorder="1" applyProtection="1">
      <protection hidden="1"/>
    </xf>
    <xf numFmtId="44" fontId="12" fillId="2" borderId="1" xfId="0" applyNumberFormat="1" applyFont="1" applyFill="1" applyBorder="1" applyProtection="1">
      <protection hidden="1"/>
    </xf>
    <xf numFmtId="3" fontId="6" fillId="2" borderId="1" xfId="0" applyNumberFormat="1" applyFont="1" applyFill="1" applyBorder="1" applyAlignment="1" applyProtection="1">
      <alignment horizontal="right"/>
      <protection hidden="1"/>
    </xf>
    <xf numFmtId="44" fontId="6" fillId="2" borderId="1" xfId="0" applyNumberFormat="1" applyFont="1" applyFill="1" applyBorder="1" applyProtection="1">
      <protection hidden="1"/>
    </xf>
    <xf numFmtId="44" fontId="13" fillId="2" borderId="1" xfId="0" applyNumberFormat="1" applyFont="1" applyFill="1" applyBorder="1" applyProtection="1">
      <protection hidden="1"/>
    </xf>
    <xf numFmtId="4" fontId="1" fillId="2" borderId="1" xfId="0" applyNumberFormat="1" applyFont="1" applyFill="1" applyBorder="1" applyProtection="1">
      <protection hidden="1"/>
    </xf>
    <xf numFmtId="44" fontId="14" fillId="2" borderId="2" xfId="0" applyNumberFormat="1" applyFont="1" applyFill="1" applyBorder="1" applyProtection="1">
      <protection hidden="1"/>
    </xf>
    <xf numFmtId="44" fontId="17" fillId="2" borderId="6" xfId="0" applyNumberFormat="1" applyFont="1" applyFill="1" applyBorder="1" applyProtection="1">
      <protection hidden="1"/>
    </xf>
    <xf numFmtId="4" fontId="6" fillId="2" borderId="1" xfId="0" applyNumberFormat="1" applyFont="1" applyFill="1" applyBorder="1" applyProtection="1">
      <protection hidden="1"/>
    </xf>
    <xf numFmtId="4" fontId="6" fillId="2" borderId="1" xfId="0" applyNumberFormat="1" applyFont="1" applyFill="1" applyBorder="1" applyProtection="1">
      <protection locked="0"/>
    </xf>
    <xf numFmtId="3" fontId="6" fillId="2" borderId="1" xfId="0" applyNumberFormat="1" applyFont="1" applyFill="1" applyBorder="1" applyProtection="1">
      <protection locked="0" hidden="1"/>
    </xf>
    <xf numFmtId="0" fontId="3" fillId="2" borderId="8" xfId="0" applyFont="1" applyFill="1" applyBorder="1"/>
    <xf numFmtId="4" fontId="7" fillId="2" borderId="13" xfId="0" applyNumberFormat="1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4" fontId="6" fillId="2" borderId="16" xfId="0" applyNumberFormat="1" applyFont="1" applyFill="1" applyBorder="1" applyAlignment="1"/>
    <xf numFmtId="0" fontId="3" fillId="2" borderId="17" xfId="0" applyFont="1" applyFill="1" applyBorder="1"/>
    <xf numFmtId="4" fontId="6" fillId="2" borderId="16" xfId="0" applyNumberFormat="1" applyFont="1" applyFill="1" applyBorder="1"/>
    <xf numFmtId="4" fontId="8" fillId="2" borderId="16" xfId="0" applyNumberFormat="1" applyFont="1" applyFill="1" applyBorder="1" applyAlignment="1"/>
    <xf numFmtId="4" fontId="1" fillId="2" borderId="16" xfId="0" applyNumberFormat="1" applyFont="1" applyFill="1" applyBorder="1"/>
    <xf numFmtId="4" fontId="1" fillId="2" borderId="18" xfId="0" applyNumberFormat="1" applyFont="1" applyFill="1" applyBorder="1"/>
    <xf numFmtId="0" fontId="3" fillId="2" borderId="19" xfId="0" applyFont="1" applyFill="1" applyBorder="1"/>
    <xf numFmtId="0" fontId="3" fillId="2" borderId="20" xfId="0" applyFont="1" applyFill="1" applyBorder="1"/>
    <xf numFmtId="4" fontId="21" fillId="2" borderId="16" xfId="0" applyNumberFormat="1" applyFont="1" applyFill="1" applyBorder="1"/>
    <xf numFmtId="4" fontId="22" fillId="2" borderId="1" xfId="0" applyNumberFormat="1" applyFont="1" applyFill="1" applyBorder="1"/>
    <xf numFmtId="0" fontId="20" fillId="2" borderId="1" xfId="0" applyFont="1" applyFill="1" applyBorder="1"/>
    <xf numFmtId="3" fontId="1" fillId="2" borderId="1" xfId="0" applyNumberFormat="1" applyFont="1" applyFill="1" applyBorder="1"/>
    <xf numFmtId="0" fontId="9" fillId="0" borderId="8" xfId="0" applyFont="1" applyBorder="1"/>
    <xf numFmtId="0" fontId="9" fillId="0" borderId="17" xfId="0" applyFont="1" applyBorder="1"/>
    <xf numFmtId="4" fontId="6" fillId="2" borderId="16" xfId="0" applyNumberFormat="1" applyFont="1" applyFill="1" applyBorder="1" applyAlignment="1">
      <alignment horizontal="left" wrapText="1"/>
    </xf>
    <xf numFmtId="4" fontId="6" fillId="2" borderId="8" xfId="0" applyNumberFormat="1" applyFont="1" applyFill="1" applyBorder="1" applyAlignment="1">
      <alignment horizontal="left" wrapText="1"/>
    </xf>
    <xf numFmtId="4" fontId="6" fillId="2" borderId="17" xfId="0" applyNumberFormat="1" applyFont="1" applyFill="1" applyBorder="1" applyAlignment="1">
      <alignment horizontal="left" wrapText="1"/>
    </xf>
    <xf numFmtId="4" fontId="23" fillId="3" borderId="1" xfId="0" applyNumberFormat="1" applyFont="1" applyFill="1" applyBorder="1" applyAlignment="1">
      <alignment horizontal="right"/>
    </xf>
    <xf numFmtId="164" fontId="23" fillId="3" borderId="1" xfId="0" applyNumberFormat="1" applyFont="1" applyFill="1" applyBorder="1" applyAlignment="1" applyProtection="1">
      <protection locked="0"/>
    </xf>
    <xf numFmtId="165" fontId="23" fillId="3" borderId="1" xfId="0" applyNumberFormat="1" applyFont="1" applyFill="1" applyBorder="1" applyAlignment="1" applyProtection="1">
      <protection locked="0"/>
    </xf>
    <xf numFmtId="166" fontId="23" fillId="3" borderId="1" xfId="0" applyNumberFormat="1" applyFont="1" applyFill="1" applyBorder="1" applyAlignment="1" applyProtection="1">
      <protection locked="0"/>
    </xf>
    <xf numFmtId="4" fontId="23" fillId="3" borderId="1" xfId="0" applyNumberFormat="1" applyFont="1" applyFill="1" applyBorder="1" applyAlignment="1">
      <alignment wrapText="1"/>
    </xf>
    <xf numFmtId="4" fontId="24" fillId="3" borderId="1" xfId="0" applyNumberFormat="1" applyFont="1" applyFill="1" applyBorder="1"/>
    <xf numFmtId="3" fontId="23" fillId="3" borderId="1" xfId="0" applyNumberFormat="1" applyFont="1" applyFill="1" applyBorder="1" applyAlignment="1" applyProtection="1">
      <alignment vertical="center"/>
      <protection locked="0"/>
    </xf>
    <xf numFmtId="0" fontId="23" fillId="3" borderId="1" xfId="0" applyFont="1" applyFill="1" applyBorder="1" applyAlignment="1" applyProtection="1">
      <alignment vertical="center"/>
      <protection locked="0"/>
    </xf>
    <xf numFmtId="4" fontId="23" fillId="3" borderId="1" xfId="0" applyNumberFormat="1" applyFont="1" applyFill="1" applyBorder="1"/>
    <xf numFmtId="3" fontId="24" fillId="3" borderId="1" xfId="0" applyNumberFormat="1" applyFont="1" applyFill="1" applyBorder="1" applyAlignment="1" applyProtection="1">
      <alignment vertical="center"/>
      <protection locked="0"/>
    </xf>
    <xf numFmtId="4" fontId="6" fillId="0" borderId="1" xfId="0" applyNumberFormat="1" applyFont="1" applyFill="1" applyBorder="1"/>
    <xf numFmtId="4" fontId="1" fillId="0" borderId="1" xfId="0" applyNumberFormat="1" applyFont="1" applyFill="1" applyBorder="1"/>
    <xf numFmtId="3" fontId="6" fillId="0" borderId="1" xfId="0" applyNumberFormat="1" applyFont="1" applyFill="1" applyBorder="1" applyAlignment="1" applyProtection="1">
      <alignment horizontal="right"/>
      <protection hidden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1"/>
  <sheetViews>
    <sheetView showGridLines="0" tabSelected="1" zoomScaleNormal="100" workbookViewId="0">
      <selection activeCell="C5" sqref="C5"/>
    </sheetView>
  </sheetViews>
  <sheetFormatPr defaultColWidth="14.42578125" defaultRowHeight="15" customHeight="1"/>
  <cols>
    <col min="1" max="1" width="4.85546875" bestFit="1" customWidth="1"/>
    <col min="2" max="2" width="26.7109375" customWidth="1"/>
    <col min="3" max="3" width="14.7109375" customWidth="1"/>
    <col min="4" max="4" width="21.28515625" customWidth="1"/>
    <col min="5" max="7" width="8.85546875" customWidth="1"/>
    <col min="8" max="8" width="23.42578125" customWidth="1"/>
    <col min="9" max="9" width="16" bestFit="1" customWidth="1"/>
    <col min="10" max="25" width="8.7109375" customWidth="1"/>
  </cols>
  <sheetData>
    <row r="1" spans="1:25" ht="14.25" customHeight="1">
      <c r="A1" s="1"/>
      <c r="B1" s="2" t="s">
        <v>0</v>
      </c>
      <c r="C1" s="1"/>
      <c r="D1" s="1"/>
      <c r="E1" s="1"/>
      <c r="F1" s="1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4.25" customHeight="1" thickBot="1">
      <c r="A2" s="1"/>
      <c r="B2" s="1"/>
      <c r="C2" s="4"/>
      <c r="D2" s="1"/>
      <c r="E2" s="1"/>
      <c r="F2" s="1"/>
      <c r="G2" s="1"/>
      <c r="H2" s="5"/>
      <c r="I2" s="6"/>
      <c r="J2" s="6"/>
      <c r="K2" s="6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4.25" customHeight="1">
      <c r="A3" s="7"/>
      <c r="B3" s="7" t="s">
        <v>1</v>
      </c>
      <c r="C3" s="8"/>
      <c r="D3" s="8"/>
      <c r="E3" s="8"/>
      <c r="F3" s="3"/>
      <c r="G3" s="9"/>
      <c r="H3" s="52" t="s">
        <v>2</v>
      </c>
      <c r="I3" s="53"/>
      <c r="J3" s="53"/>
      <c r="K3" s="53"/>
      <c r="L3" s="54"/>
      <c r="M3" s="10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4.25" customHeight="1">
      <c r="A4" s="11"/>
      <c r="B4" s="72" t="s">
        <v>4</v>
      </c>
      <c r="C4" s="73"/>
      <c r="D4" s="8"/>
      <c r="E4" s="8"/>
      <c r="F4" s="3"/>
      <c r="G4" s="9"/>
      <c r="H4" s="55" t="s">
        <v>3</v>
      </c>
      <c r="I4" s="51"/>
      <c r="J4" s="51"/>
      <c r="K4" s="51"/>
      <c r="L4" s="56"/>
      <c r="M4" s="10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4.25" customHeight="1">
      <c r="A5" s="11"/>
      <c r="B5" s="11" t="s">
        <v>6</v>
      </c>
      <c r="C5" s="37">
        <f ca="1">DATEDIF($C$4,TODAY(),"Y")</f>
        <v>125</v>
      </c>
      <c r="D5" s="8"/>
      <c r="E5" s="12"/>
      <c r="F5" s="3"/>
      <c r="G5" s="9"/>
      <c r="H5" s="57" t="s">
        <v>5</v>
      </c>
      <c r="I5" s="51"/>
      <c r="J5" s="51"/>
      <c r="K5" s="51"/>
      <c r="L5" s="56"/>
      <c r="M5" s="10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4.25" customHeight="1">
      <c r="A6" s="11"/>
      <c r="B6" s="72" t="s">
        <v>8</v>
      </c>
      <c r="C6" s="74"/>
      <c r="D6" s="8"/>
      <c r="E6" s="8"/>
      <c r="F6" s="3"/>
      <c r="G6" s="9"/>
      <c r="H6" s="58" t="s">
        <v>7</v>
      </c>
      <c r="I6" s="51"/>
      <c r="J6" s="51"/>
      <c r="K6" s="51"/>
      <c r="L6" s="56"/>
      <c r="M6" s="10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4.25" customHeight="1">
      <c r="A7" s="11"/>
      <c r="B7" s="11" t="s">
        <v>11</v>
      </c>
      <c r="C7" s="38">
        <f>CEILING(C6,1000)</f>
        <v>0</v>
      </c>
      <c r="D7" s="8"/>
      <c r="E7" s="8" t="s">
        <v>9</v>
      </c>
      <c r="F7" s="3"/>
      <c r="G7" s="9"/>
      <c r="H7" s="58" t="s">
        <v>14</v>
      </c>
      <c r="I7" s="51"/>
      <c r="J7" s="51"/>
      <c r="K7" s="51"/>
      <c r="L7" s="56"/>
      <c r="M7" s="10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4.25" customHeight="1">
      <c r="A8" s="11"/>
      <c r="B8" s="11" t="s">
        <v>13</v>
      </c>
      <c r="C8" s="37">
        <v>24</v>
      </c>
      <c r="D8" s="8"/>
      <c r="E8" s="8"/>
      <c r="F8" s="3"/>
      <c r="G8" s="9"/>
      <c r="H8" s="55" t="s">
        <v>10</v>
      </c>
      <c r="I8" s="51"/>
      <c r="J8" s="51"/>
      <c r="K8" s="51"/>
      <c r="L8" s="56"/>
      <c r="M8" s="10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4.25" customHeight="1">
      <c r="A9" s="11"/>
      <c r="B9" s="8"/>
      <c r="C9" s="8"/>
      <c r="D9" s="8"/>
      <c r="E9" s="8"/>
      <c r="F9" s="3"/>
      <c r="G9" s="9"/>
      <c r="H9" s="58" t="s">
        <v>12</v>
      </c>
      <c r="I9" s="51"/>
      <c r="J9" s="51"/>
      <c r="K9" s="51"/>
      <c r="L9" s="56"/>
      <c r="M9" s="10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4.25" customHeight="1">
      <c r="A10" s="8"/>
      <c r="B10" s="7" t="s">
        <v>16</v>
      </c>
      <c r="C10" s="49"/>
      <c r="D10" s="8"/>
      <c r="E10" s="8"/>
      <c r="F10" s="3"/>
      <c r="G10" s="9"/>
      <c r="H10" s="55" t="s">
        <v>14</v>
      </c>
      <c r="I10" s="67"/>
      <c r="J10" s="67"/>
      <c r="K10" s="67"/>
      <c r="L10" s="68"/>
      <c r="M10" s="10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4.25" customHeight="1">
      <c r="A11" s="7"/>
      <c r="B11" s="72" t="s">
        <v>4</v>
      </c>
      <c r="C11" s="75"/>
      <c r="D11" s="8"/>
      <c r="E11" s="8"/>
      <c r="F11" s="8"/>
      <c r="G11" s="8"/>
      <c r="H11" s="69" t="s">
        <v>15</v>
      </c>
      <c r="I11" s="70"/>
      <c r="J11" s="70"/>
      <c r="K11" s="70"/>
      <c r="L11" s="7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4.25" customHeight="1">
      <c r="A12" s="11"/>
      <c r="B12" s="11" t="s">
        <v>6</v>
      </c>
      <c r="C12" s="50">
        <f ca="1">IF(C11="",0,DATEDIF(C11,TODAY(),"y"))</f>
        <v>0</v>
      </c>
      <c r="D12" s="8"/>
      <c r="E12" s="8"/>
      <c r="F12" s="8"/>
      <c r="G12" s="8"/>
      <c r="H12" s="63" t="s">
        <v>57</v>
      </c>
      <c r="I12" s="51"/>
      <c r="J12" s="51"/>
      <c r="K12" s="51"/>
      <c r="L12" s="56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4.25" customHeight="1">
      <c r="A13" s="11"/>
      <c r="B13" s="1"/>
      <c r="C13" s="45"/>
      <c r="D13" s="8"/>
      <c r="E13" s="8"/>
      <c r="F13" s="8"/>
      <c r="G13" s="8"/>
      <c r="H13" s="57" t="s">
        <v>58</v>
      </c>
      <c r="I13" s="51"/>
      <c r="J13" s="51"/>
      <c r="K13" s="51"/>
      <c r="L13" s="5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4.25" customHeight="1">
      <c r="A14" s="1"/>
      <c r="B14" s="1"/>
      <c r="C14" s="1"/>
      <c r="D14" s="1"/>
      <c r="E14" s="1"/>
      <c r="F14" s="1"/>
      <c r="G14" s="1"/>
      <c r="H14" s="59" t="s">
        <v>59</v>
      </c>
      <c r="I14" s="51"/>
      <c r="J14" s="51"/>
      <c r="K14" s="51"/>
      <c r="L14" s="56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4.25" customHeight="1">
      <c r="A15" s="1"/>
      <c r="B15" s="14" t="s">
        <v>18</v>
      </c>
      <c r="C15" s="1"/>
      <c r="D15" s="13" t="s">
        <v>17</v>
      </c>
      <c r="E15" s="1"/>
      <c r="F15" s="1"/>
      <c r="G15" s="1"/>
      <c r="H15" s="59" t="s">
        <v>60</v>
      </c>
      <c r="I15" s="51"/>
      <c r="J15" s="51"/>
      <c r="K15" s="51"/>
      <c r="L15" s="56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48" customHeight="1" thickBot="1">
      <c r="A16" s="8"/>
      <c r="B16" s="76" t="s">
        <v>19</v>
      </c>
      <c r="C16" s="77"/>
      <c r="D16" s="78">
        <v>0</v>
      </c>
      <c r="E16" s="1"/>
      <c r="F16" s="1"/>
      <c r="G16" s="1"/>
      <c r="H16" s="60"/>
      <c r="I16" s="61"/>
      <c r="J16" s="61"/>
      <c r="K16" s="61"/>
      <c r="L16" s="6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4.25" customHeight="1">
      <c r="A17" s="8"/>
      <c r="B17" s="8" t="s">
        <v>20</v>
      </c>
      <c r="C17" s="1"/>
      <c r="D17" s="39">
        <f>IF(D16&gt;=0, MIN($C$7*D16, 975000), "Unapproved Multiple")</f>
        <v>0</v>
      </c>
      <c r="E17" s="1"/>
      <c r="F17" s="1"/>
      <c r="G17" s="1"/>
      <c r="H17" s="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4.25" customHeight="1">
      <c r="A18" s="8"/>
      <c r="B18" s="8" t="s">
        <v>21</v>
      </c>
      <c r="C18" s="1"/>
      <c r="D18" s="37">
        <f>$D$17/1000</f>
        <v>0</v>
      </c>
      <c r="E18" s="1"/>
      <c r="F18" s="1"/>
      <c r="G18" s="1"/>
      <c r="H18" s="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4.25" customHeight="1">
      <c r="A19" s="8"/>
      <c r="B19" s="8" t="s">
        <v>22</v>
      </c>
      <c r="C19" s="1"/>
      <c r="D19" s="40">
        <f ca="1">VLOOKUP(C5,$A$41:$C$51, 3)</f>
        <v>2.06</v>
      </c>
      <c r="E19" s="1"/>
      <c r="F19" s="1"/>
      <c r="G19" s="1"/>
      <c r="H19" s="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4.25" customHeight="1">
      <c r="A20" s="8"/>
      <c r="B20" s="15" t="s">
        <v>23</v>
      </c>
      <c r="C20" s="1"/>
      <c r="D20" s="41">
        <f ca="1">$D$18*D$19</f>
        <v>0</v>
      </c>
      <c r="E20" s="1"/>
      <c r="F20" s="1"/>
      <c r="G20" s="1"/>
      <c r="H20" s="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4.25" customHeight="1">
      <c r="A21" s="15"/>
      <c r="B21" s="16" t="s">
        <v>24</v>
      </c>
      <c r="C21" s="1"/>
      <c r="D21" s="48"/>
      <c r="E21" s="1"/>
      <c r="F21" s="1"/>
      <c r="G21" s="1"/>
      <c r="H21" s="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4.25" customHeight="1">
      <c r="A22" s="8"/>
      <c r="B22" s="76" t="s">
        <v>25</v>
      </c>
      <c r="C22" s="77"/>
      <c r="D22" s="79">
        <v>0</v>
      </c>
      <c r="E22" s="1"/>
      <c r="F22" s="1"/>
      <c r="G22" s="1"/>
      <c r="H22" s="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4.25" customHeight="1">
      <c r="A23" s="8"/>
      <c r="B23" s="82" t="s">
        <v>26</v>
      </c>
      <c r="C23" s="83"/>
      <c r="D23" s="84">
        <f>IF(D22&gt;=0, MIN($C$7*D22, 487500), "Unapproved Multiple")</f>
        <v>0</v>
      </c>
      <c r="E23" s="1"/>
      <c r="F23" s="1"/>
      <c r="G23" s="1"/>
      <c r="H23" s="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4.25" customHeight="1">
      <c r="A24" s="8"/>
      <c r="B24" s="8" t="s">
        <v>27</v>
      </c>
      <c r="C24" s="1"/>
      <c r="D24" s="37">
        <f>$D$23/1000</f>
        <v>0</v>
      </c>
      <c r="E24" s="1"/>
      <c r="F24" s="1"/>
      <c r="G24" s="1"/>
      <c r="H24" s="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4.25" customHeight="1">
      <c r="A25" s="8"/>
      <c r="B25" s="8" t="s">
        <v>28</v>
      </c>
      <c r="C25" s="1"/>
      <c r="D25" s="43">
        <f ca="1">VLOOKUP(C12,$A$40:$C$51, 3)</f>
        <v>0.05</v>
      </c>
      <c r="E25" s="1"/>
      <c r="F25" s="1"/>
      <c r="G25" s="1"/>
      <c r="H25" s="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4.25" customHeight="1">
      <c r="A26" s="8"/>
      <c r="B26" s="15" t="s">
        <v>29</v>
      </c>
      <c r="C26" s="1"/>
      <c r="D26" s="44">
        <f ca="1">$D$24*D$25</f>
        <v>0</v>
      </c>
      <c r="E26" s="1"/>
      <c r="F26" s="1"/>
      <c r="G26" s="1"/>
      <c r="H26" s="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4.25" customHeight="1">
      <c r="A27" s="15"/>
      <c r="B27" s="16" t="s">
        <v>30</v>
      </c>
      <c r="C27" s="1"/>
      <c r="D27" s="45"/>
      <c r="E27" s="1"/>
      <c r="F27" s="1"/>
      <c r="G27" s="1"/>
      <c r="H27" s="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4.25" customHeight="1">
      <c r="A28" s="15"/>
      <c r="B28" s="80" t="s">
        <v>31</v>
      </c>
      <c r="C28" s="77"/>
      <c r="D28" s="81">
        <v>0</v>
      </c>
      <c r="E28" s="1"/>
      <c r="F28" s="1"/>
      <c r="G28" s="1"/>
      <c r="H28" s="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4.25" customHeight="1">
      <c r="A29" s="8"/>
      <c r="B29" s="8" t="s">
        <v>32</v>
      </c>
      <c r="C29" s="1"/>
      <c r="D29" s="42" t="str">
        <f>IF(D28=1,"$10,000",IF(D28=2,"$10,000",IF(D28=3,"20,000",IF(D28=4,"$30,000","0"))))</f>
        <v>0</v>
      </c>
      <c r="E29" s="1"/>
      <c r="F29" s="1"/>
      <c r="G29" s="1"/>
      <c r="H29" s="1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4.25" customHeight="1">
      <c r="A30" s="8"/>
      <c r="B30" s="8" t="s">
        <v>33</v>
      </c>
      <c r="C30" s="1"/>
      <c r="D30" s="37">
        <f>$D$29/1000</f>
        <v>0</v>
      </c>
      <c r="E30" s="1"/>
      <c r="F30" s="1"/>
      <c r="G30" s="1"/>
      <c r="H30" s="1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4.25" customHeight="1">
      <c r="A31" s="8"/>
      <c r="B31" s="8" t="s">
        <v>34</v>
      </c>
      <c r="C31" s="1"/>
      <c r="D31" s="43">
        <f>_xlfn.IFNA(VLOOKUP(D28,$E$44:$F$48, 2,FALSE), "Unapproved Child Multiple")</f>
        <v>0</v>
      </c>
      <c r="E31" s="1"/>
      <c r="F31" s="1"/>
      <c r="G31" s="1"/>
      <c r="H31" s="1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4.25" customHeight="1">
      <c r="A32" s="8"/>
      <c r="B32" s="15" t="s">
        <v>35</v>
      </c>
      <c r="C32" s="1"/>
      <c r="D32" s="44">
        <f>$D$30*D$31</f>
        <v>0</v>
      </c>
      <c r="E32" s="1"/>
      <c r="F32" s="1"/>
      <c r="G32" s="1"/>
      <c r="H32" s="1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4.25" customHeight="1">
      <c r="A33" s="8"/>
      <c r="B33" s="17" t="s">
        <v>36</v>
      </c>
      <c r="C33" s="1"/>
      <c r="D33" s="45"/>
      <c r="E33" s="1"/>
      <c r="F33" s="1"/>
      <c r="G33" s="1"/>
      <c r="H33" s="1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4.25" customHeight="1" thickBot="1">
      <c r="A34" s="8"/>
      <c r="B34" s="18" t="s">
        <v>37</v>
      </c>
      <c r="C34" s="5"/>
      <c r="D34" s="41">
        <f ca="1">$D$20+$D$26+$D$32</f>
        <v>0</v>
      </c>
      <c r="E34" s="1"/>
      <c r="F34" s="1"/>
      <c r="G34" s="1"/>
      <c r="H34" s="1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21" customHeight="1" thickTop="1" thickBot="1">
      <c r="A35" s="8"/>
      <c r="B35" s="19" t="s">
        <v>38</v>
      </c>
      <c r="C35" s="20"/>
      <c r="D35" s="46">
        <f ca="1">$D$34*12</f>
        <v>0</v>
      </c>
      <c r="E35" s="1"/>
      <c r="F35" s="1"/>
      <c r="G35" s="1"/>
      <c r="H35" s="1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27" customHeight="1" thickTop="1" thickBot="1">
      <c r="A36" s="8"/>
      <c r="B36" s="21"/>
      <c r="C36" s="21"/>
      <c r="D36" s="47">
        <f ca="1">$D$35/24</f>
        <v>0</v>
      </c>
      <c r="E36" s="1"/>
      <c r="F36" s="1"/>
      <c r="G36" s="1"/>
      <c r="H36" s="1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5.75" hidden="1" thickTop="1">
      <c r="A37" s="1"/>
      <c r="B37" s="13" t="s">
        <v>39</v>
      </c>
      <c r="C37" s="1"/>
      <c r="D37" s="21"/>
      <c r="E37" s="1"/>
      <c r="F37" s="1"/>
      <c r="G37" s="1"/>
      <c r="H37" s="1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idden="1">
      <c r="A38" s="13"/>
      <c r="B38" s="22" t="s">
        <v>40</v>
      </c>
      <c r="C38" s="22" t="s">
        <v>41</v>
      </c>
      <c r="D38" s="1"/>
      <c r="E38" s="1"/>
      <c r="F38" s="1"/>
      <c r="G38" s="1"/>
      <c r="H38" s="64" t="s">
        <v>61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idden="1">
      <c r="A39" s="1"/>
      <c r="B39" s="24">
        <v>0</v>
      </c>
      <c r="C39" s="25">
        <v>0</v>
      </c>
      <c r="D39" s="1"/>
      <c r="E39" s="1"/>
      <c r="F39" s="1"/>
      <c r="G39" s="1"/>
      <c r="H39" s="64" t="s">
        <v>62</v>
      </c>
      <c r="I39" s="65" t="s">
        <v>63</v>
      </c>
      <c r="J39" s="65" t="s">
        <v>64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idden="1">
      <c r="A40" s="23">
        <v>0</v>
      </c>
      <c r="B40" s="27" t="s">
        <v>56</v>
      </c>
      <c r="C40" s="28">
        <v>0.05</v>
      </c>
      <c r="D40" s="1"/>
      <c r="E40" s="1"/>
      <c r="F40" s="1"/>
      <c r="G40" s="1"/>
      <c r="H40" s="66">
        <v>0</v>
      </c>
      <c r="I40" s="3">
        <v>0</v>
      </c>
      <c r="J40" s="3">
        <v>0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idden="1">
      <c r="A41" s="26">
        <v>16</v>
      </c>
      <c r="B41" s="30" t="s">
        <v>43</v>
      </c>
      <c r="C41" s="29">
        <v>0.05</v>
      </c>
      <c r="D41" s="1"/>
      <c r="E41" s="1"/>
      <c r="F41" s="1"/>
      <c r="G41" s="1"/>
      <c r="H41" s="66">
        <v>1</v>
      </c>
      <c r="I41" s="3">
        <v>0</v>
      </c>
      <c r="J41" s="3">
        <v>0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idden="1">
      <c r="A42" s="29">
        <v>30</v>
      </c>
      <c r="B42" s="30" t="s">
        <v>46</v>
      </c>
      <c r="C42" s="29">
        <v>0.06</v>
      </c>
      <c r="D42" s="1"/>
      <c r="E42" s="7" t="s">
        <v>42</v>
      </c>
      <c r="F42" s="13"/>
      <c r="G42" s="1"/>
      <c r="H42" s="66"/>
      <c r="I42" s="3">
        <v>0.5</v>
      </c>
      <c r="J42" s="3">
        <v>1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idden="1">
      <c r="A43" s="29">
        <v>35</v>
      </c>
      <c r="B43" s="30" t="s">
        <v>47</v>
      </c>
      <c r="C43" s="29">
        <v>0.08</v>
      </c>
      <c r="D43" s="1"/>
      <c r="E43" s="31" t="s">
        <v>44</v>
      </c>
      <c r="F43" s="31" t="s">
        <v>45</v>
      </c>
      <c r="G43" s="1"/>
      <c r="H43" s="66">
        <v>2</v>
      </c>
      <c r="I43" s="3">
        <v>0</v>
      </c>
      <c r="J43" s="3">
        <v>0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idden="1">
      <c r="A44" s="29">
        <v>40</v>
      </c>
      <c r="B44" s="30" t="s">
        <v>48</v>
      </c>
      <c r="C44" s="29">
        <v>0.12</v>
      </c>
      <c r="D44" s="1"/>
      <c r="E44" s="32">
        <v>0</v>
      </c>
      <c r="F44" s="30">
        <v>0</v>
      </c>
      <c r="G44" s="1"/>
      <c r="H44" s="66"/>
      <c r="I44" s="3">
        <v>1</v>
      </c>
      <c r="J44" s="3">
        <v>1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idden="1">
      <c r="A45" s="29">
        <v>45</v>
      </c>
      <c r="B45" s="30" t="s">
        <v>49</v>
      </c>
      <c r="C45" s="29">
        <v>0.2</v>
      </c>
      <c r="D45" s="1"/>
      <c r="E45" s="32">
        <v>1</v>
      </c>
      <c r="F45" s="30">
        <v>0.8</v>
      </c>
      <c r="G45" s="1"/>
      <c r="H45" s="66">
        <v>3</v>
      </c>
      <c r="I45" s="3">
        <v>0</v>
      </c>
      <c r="J45" s="3">
        <v>0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idden="1">
      <c r="A46" s="29">
        <v>50</v>
      </c>
      <c r="B46" s="30" t="s">
        <v>50</v>
      </c>
      <c r="C46" s="29">
        <v>0.31</v>
      </c>
      <c r="D46" s="1"/>
      <c r="E46" s="32">
        <v>2</v>
      </c>
      <c r="F46" s="30">
        <v>0.8</v>
      </c>
      <c r="G46" s="1"/>
      <c r="H46" s="66"/>
      <c r="I46" s="3">
        <v>1.5</v>
      </c>
      <c r="J46" s="3">
        <v>3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idden="1">
      <c r="A47" s="29">
        <v>55</v>
      </c>
      <c r="B47" s="30" t="s">
        <v>51</v>
      </c>
      <c r="C47" s="29">
        <v>0.54</v>
      </c>
      <c r="D47" s="1"/>
      <c r="E47" s="32">
        <v>3</v>
      </c>
      <c r="F47" s="30">
        <v>1.6</v>
      </c>
      <c r="G47" s="1"/>
      <c r="H47" s="66">
        <v>4</v>
      </c>
      <c r="I47" s="3">
        <v>0</v>
      </c>
      <c r="J47" s="3">
        <v>0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idden="1">
      <c r="A48" s="29">
        <v>60</v>
      </c>
      <c r="B48" s="30" t="s">
        <v>52</v>
      </c>
      <c r="C48" s="29">
        <v>1.02</v>
      </c>
      <c r="D48" s="1"/>
      <c r="E48" s="33">
        <v>4</v>
      </c>
      <c r="F48" s="34">
        <v>2.4</v>
      </c>
      <c r="G48" s="1"/>
      <c r="H48" s="66"/>
      <c r="I48" s="3">
        <v>2</v>
      </c>
      <c r="J48" s="3">
        <v>4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idden="1">
      <c r="A49" s="29">
        <v>65</v>
      </c>
      <c r="B49" s="30" t="s">
        <v>53</v>
      </c>
      <c r="C49" s="29">
        <v>2.06</v>
      </c>
      <c r="D49" s="1"/>
      <c r="E49" s="1"/>
      <c r="F49" s="1"/>
      <c r="G49" s="1"/>
      <c r="H49" s="66">
        <v>5</v>
      </c>
      <c r="I49" s="3">
        <v>0</v>
      </c>
      <c r="J49" s="3">
        <v>0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idden="1">
      <c r="A50" s="29">
        <v>70</v>
      </c>
      <c r="B50" s="34" t="s">
        <v>55</v>
      </c>
      <c r="C50" s="35">
        <v>2.06</v>
      </c>
      <c r="D50" s="1"/>
      <c r="E50" s="1"/>
      <c r="F50" s="1"/>
      <c r="G50" s="1"/>
      <c r="H50" s="66"/>
      <c r="I50" s="3">
        <v>2</v>
      </c>
      <c r="J50" s="3">
        <v>4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idden="1">
      <c r="A51" s="35" t="s">
        <v>54</v>
      </c>
      <c r="B51" s="1"/>
      <c r="C51" s="1"/>
      <c r="D51" s="1"/>
      <c r="E51" s="1"/>
      <c r="F51" s="1"/>
      <c r="G51" s="1"/>
      <c r="H51" s="66">
        <v>6</v>
      </c>
      <c r="I51" s="3">
        <v>0</v>
      </c>
      <c r="J51" s="3">
        <v>0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idden="1">
      <c r="A52" s="1"/>
      <c r="B52" s="3"/>
      <c r="C52" s="3"/>
      <c r="D52" s="1"/>
      <c r="E52" s="1"/>
      <c r="F52" s="1"/>
      <c r="G52" s="1"/>
      <c r="H52" s="66"/>
      <c r="I52" s="3">
        <v>2</v>
      </c>
      <c r="J52" s="3">
        <v>4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idden="1">
      <c r="A53" s="3"/>
      <c r="B53" s="3"/>
      <c r="C53" s="3"/>
      <c r="D53" s="36"/>
      <c r="E53" s="1"/>
      <c r="F53" s="1"/>
      <c r="G53" s="1"/>
      <c r="H53" s="66">
        <v>7</v>
      </c>
      <c r="I53" s="3">
        <v>0</v>
      </c>
      <c r="J53" s="3">
        <v>0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idden="1">
      <c r="A54" s="3"/>
      <c r="B54" s="3"/>
      <c r="C54" s="3"/>
      <c r="D54" s="3"/>
      <c r="E54" s="3"/>
      <c r="F54" s="3"/>
      <c r="G54" s="3"/>
      <c r="H54" s="3"/>
      <c r="I54" s="3">
        <v>2</v>
      </c>
      <c r="J54" s="3">
        <v>4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idden="1">
      <c r="A55" s="3"/>
      <c r="B55" s="3"/>
      <c r="C55" s="3"/>
      <c r="D55" s="3"/>
      <c r="E55" s="3"/>
      <c r="F55" s="3"/>
      <c r="G55" s="3"/>
      <c r="H55" s="3">
        <v>8</v>
      </c>
      <c r="I55" s="3">
        <v>0</v>
      </c>
      <c r="J55" s="3">
        <v>0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4.25" hidden="1" customHeight="1">
      <c r="A56" s="3"/>
      <c r="B56" s="3"/>
      <c r="C56" s="3"/>
      <c r="D56" s="3"/>
      <c r="E56" s="3"/>
      <c r="F56" s="3"/>
      <c r="G56" s="3"/>
      <c r="H56" s="3"/>
      <c r="I56" s="3">
        <v>2</v>
      </c>
      <c r="J56" s="3">
        <v>4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5.75" thickTop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4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4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4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14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ht="14.25" customHeight="1">
      <c r="A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spans="1:25" ht="14.25" customHeight="1"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</sheetData>
  <sheetProtection sheet="1" objects="1" scenarios="1"/>
  <customSheetViews>
    <customSheetView guid="{3F02CAC0-C985-4E84-858C-797561081F85}" filter="1" showAutoFilter="1">
      <pageMargins left="0.7" right="0.7" top="0.75" bottom="0.75" header="0.3" footer="0.3"/>
      <autoFilter ref="B1" xr:uid="{54748C27-8422-4CBE-944A-EF9035822749}"/>
    </customSheetView>
  </customSheetViews>
  <mergeCells count="1">
    <mergeCell ref="H11:L11"/>
  </mergeCells>
  <conditionalFormatting sqref="B2">
    <cfRule type="notContainsBlanks" dxfId="0" priority="1">
      <formula>LEN(TRIM(B2))&gt;0</formula>
    </cfRule>
  </conditionalFormatting>
  <dataValidations count="3">
    <dataValidation type="list" allowBlank="1" showErrorMessage="1" sqref="D16" xr:uid="{00000000-0002-0000-0000-000000000000}">
      <formula1>"0,1,2,3,4,5,6,7,8"</formula1>
    </dataValidation>
    <dataValidation type="list" allowBlank="1" showErrorMessage="1" sqref="D28" xr:uid="{00000000-0002-0000-0000-000001000000}">
      <formula1>INDIRECT("ChildOption_" &amp; D16)</formula1>
    </dataValidation>
    <dataValidation type="list" allowBlank="1" showErrorMessage="1" sqref="D22" xr:uid="{00000000-0002-0000-0000-000002000000}">
      <formula1>INDIRECT("SpouseOption_" &amp; D16)</formula1>
    </dataValidation>
  </dataValidations>
  <pageMargins left="0.7" right="0.7" top="0.75" bottom="0.75" header="0" footer="0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OPL Life Premium Calc Worksheet</vt:lpstr>
      <vt:lpstr>ChildOption_1</vt:lpstr>
      <vt:lpstr>ChildOption_2</vt:lpstr>
      <vt:lpstr>ChildOption_3</vt:lpstr>
      <vt:lpstr>ChildOption_4</vt:lpstr>
      <vt:lpstr>ChildOption_5</vt:lpstr>
      <vt:lpstr>ChildOption_6</vt:lpstr>
      <vt:lpstr>ChildOption_7</vt:lpstr>
      <vt:lpstr>ChildOption_8</vt:lpstr>
      <vt:lpstr>SpouseOption_1</vt:lpstr>
      <vt:lpstr>SpouseOption_2</vt:lpstr>
      <vt:lpstr>SpouseOption_3</vt:lpstr>
      <vt:lpstr>SpouseOption_4</vt:lpstr>
      <vt:lpstr>SpouseOption_5</vt:lpstr>
      <vt:lpstr>SpouseOption_6</vt:lpstr>
      <vt:lpstr>SpouseOption_7</vt:lpstr>
      <vt:lpstr>SpouseOption_8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Porter</dc:creator>
  <cp:lastModifiedBy>Owen Porter</cp:lastModifiedBy>
  <dcterms:created xsi:type="dcterms:W3CDTF">2025-09-23T14:22:27Z</dcterms:created>
  <dcterms:modified xsi:type="dcterms:W3CDTF">2025-10-09T19:22:00Z</dcterms:modified>
</cp:coreProperties>
</file>